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"/>
    </mc:Choice>
  </mc:AlternateContent>
  <bookViews>
    <workbookView xWindow="120" yWindow="105" windowWidth="23880" windowHeight="9465" activeTab="1"/>
  </bookViews>
  <sheets>
    <sheet name="ก.ย." sheetId="1" r:id="rId1"/>
    <sheet name="ส.ค.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3" i="2" l="1"/>
  <c r="M3" i="2"/>
  <c r="E4" i="2"/>
  <c r="E5" i="2"/>
  <c r="E6" i="2"/>
  <c r="E7" i="2"/>
  <c r="E8" i="2"/>
  <c r="E9" i="2"/>
  <c r="E10" i="2"/>
  <c r="E11" i="2"/>
  <c r="E12" i="2"/>
  <c r="E13" i="2"/>
  <c r="E14" i="2"/>
  <c r="E3" i="2"/>
  <c r="N14" i="2"/>
  <c r="L14" i="2"/>
  <c r="K14" i="2"/>
  <c r="I14" i="2"/>
  <c r="D14" i="2"/>
  <c r="C14" i="2"/>
  <c r="O13" i="2"/>
  <c r="P13" i="2" s="1"/>
  <c r="J13" i="2"/>
  <c r="M13" i="2" s="1"/>
  <c r="F13" i="2"/>
  <c r="G13" i="2" s="1"/>
  <c r="H13" i="2" s="1"/>
  <c r="O12" i="2"/>
  <c r="P12" i="2" s="1"/>
  <c r="J12" i="2"/>
  <c r="M12" i="2" s="1"/>
  <c r="F12" i="2"/>
  <c r="G12" i="2" s="1"/>
  <c r="O11" i="2"/>
  <c r="P11" i="2" s="1"/>
  <c r="J11" i="2"/>
  <c r="M11" i="2" s="1"/>
  <c r="F11" i="2"/>
  <c r="G11" i="2" s="1"/>
  <c r="H11" i="2" s="1"/>
  <c r="O10" i="2"/>
  <c r="P10" i="2" s="1"/>
  <c r="J10" i="2"/>
  <c r="M10" i="2" s="1"/>
  <c r="F10" i="2"/>
  <c r="G10" i="2" s="1"/>
  <c r="H10" i="2" s="1"/>
  <c r="O9" i="2"/>
  <c r="P9" i="2" s="1"/>
  <c r="J9" i="2"/>
  <c r="M9" i="2" s="1"/>
  <c r="F9" i="2"/>
  <c r="G9" i="2" s="1"/>
  <c r="H9" i="2" s="1"/>
  <c r="O8" i="2"/>
  <c r="P8" i="2" s="1"/>
  <c r="J8" i="2"/>
  <c r="M8" i="2" s="1"/>
  <c r="F8" i="2"/>
  <c r="G8" i="2" s="1"/>
  <c r="H8" i="2" s="1"/>
  <c r="O7" i="2"/>
  <c r="P7" i="2" s="1"/>
  <c r="J7" i="2"/>
  <c r="M7" i="2" s="1"/>
  <c r="F7" i="2"/>
  <c r="G7" i="2" s="1"/>
  <c r="H7" i="2" s="1"/>
  <c r="O6" i="2"/>
  <c r="P6" i="2" s="1"/>
  <c r="J6" i="2"/>
  <c r="M6" i="2" s="1"/>
  <c r="F6" i="2"/>
  <c r="G6" i="2" s="1"/>
  <c r="H6" i="2" s="1"/>
  <c r="O5" i="2"/>
  <c r="P5" i="2" s="1"/>
  <c r="J5" i="2"/>
  <c r="M5" i="2" s="1"/>
  <c r="F5" i="2"/>
  <c r="G5" i="2" s="1"/>
  <c r="O4" i="2"/>
  <c r="P4" i="2" s="1"/>
  <c r="J4" i="2"/>
  <c r="M4" i="2" s="1"/>
  <c r="F4" i="2"/>
  <c r="G4" i="2" s="1"/>
  <c r="O3" i="2"/>
  <c r="J3" i="2"/>
  <c r="J14" i="2" s="1"/>
  <c r="M14" i="2" s="1"/>
  <c r="F3" i="2"/>
  <c r="F14" i="2" s="1"/>
  <c r="H3" i="1"/>
  <c r="E4" i="1"/>
  <c r="H4" i="1" s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3" i="1"/>
  <c r="E14" i="1" s="1"/>
  <c r="C14" i="1"/>
  <c r="D14" i="1"/>
  <c r="I14" i="1"/>
  <c r="K14" i="1"/>
  <c r="L14" i="1"/>
  <c r="N14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3" i="1"/>
  <c r="G3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3" i="1"/>
  <c r="J4" i="1"/>
  <c r="M4" i="1" s="1"/>
  <c r="J5" i="1"/>
  <c r="M5" i="1" s="1"/>
  <c r="J6" i="1"/>
  <c r="M6" i="1" s="1"/>
  <c r="J7" i="1"/>
  <c r="M7" i="1" s="1"/>
  <c r="J8" i="1"/>
  <c r="M8" i="1" s="1"/>
  <c r="J9" i="1"/>
  <c r="M9" i="1" s="1"/>
  <c r="J10" i="1"/>
  <c r="M10" i="1" s="1"/>
  <c r="J11" i="1"/>
  <c r="M11" i="1" s="1"/>
  <c r="J12" i="1"/>
  <c r="M12" i="1" s="1"/>
  <c r="J13" i="1"/>
  <c r="M13" i="1" s="1"/>
  <c r="J3" i="1"/>
  <c r="H12" i="2" l="1"/>
  <c r="H5" i="2"/>
  <c r="H4" i="2"/>
  <c r="G3" i="2"/>
  <c r="G14" i="1"/>
  <c r="H14" i="1" s="1"/>
  <c r="O14" i="1"/>
  <c r="O14" i="2"/>
  <c r="P14" i="2" s="1"/>
  <c r="J14" i="1"/>
  <c r="G14" i="2"/>
  <c r="H14" i="2" s="1"/>
  <c r="H3" i="2"/>
  <c r="M3" i="1"/>
  <c r="M14" i="1" s="1"/>
  <c r="P3" i="1"/>
  <c r="P14" i="1" s="1"/>
  <c r="F14" i="1"/>
</calcChain>
</file>

<file path=xl/sharedStrings.xml><?xml version="1.0" encoding="utf-8"?>
<sst xmlns="http://schemas.openxmlformats.org/spreadsheetml/2006/main" count="52" uniqueCount="32">
  <si>
    <t>ลำดับ</t>
  </si>
  <si>
    <t>บช./ภ.</t>
  </si>
  <si>
    <t>อาวุธปืน</t>
  </si>
  <si>
    <t xml:space="preserve">เป้าหมายระดมกวาดล้างห้วง เดือน ก.ย.60 </t>
  </si>
  <si>
    <t>น.</t>
  </si>
  <si>
    <t>ภ.1</t>
  </si>
  <si>
    <t>ภ.2</t>
  </si>
  <si>
    <t>ภ.3</t>
  </si>
  <si>
    <t>ภ.4</t>
  </si>
  <si>
    <t>ภ.5</t>
  </si>
  <si>
    <t>ภ.6</t>
  </si>
  <si>
    <t>ภ.7</t>
  </si>
  <si>
    <t>ภ.8</t>
  </si>
  <si>
    <t>ภ.9</t>
  </si>
  <si>
    <t>จำนวนหมายจับ ก่อน 1 ม.ค.60</t>
  </si>
  <si>
    <t>หมายจับในระบบ PDC ที่ยังจับกุมไม่ได้ ณ 5 ก.ย.60</t>
  </si>
  <si>
    <t>เฉลี่ยต่อเดือนปีงบ 59</t>
  </si>
  <si>
    <t xml:space="preserve">เป้าหมายในการจับกุมหมายจับค้างเก่ารวม </t>
  </si>
  <si>
    <t>จำนวนหมายจับในระบบ PDC ที่ยังจับกุมไม่ได้ ณ 5 ก.ย.60</t>
  </si>
  <si>
    <t>ผลการจับกุมยาเสพติด ปีงบประมาณ 59</t>
  </si>
  <si>
    <t>เป้าหมายร้อยละ 80 ของเฉลี่ยผลการจับกุมต่อเดือนปีงบ 59</t>
  </si>
  <si>
    <t>รวม</t>
  </si>
  <si>
    <t>ยาเสพติด ปีงบประมาณ 59 (CRIMES)</t>
  </si>
  <si>
    <t>เป้าหมายร้อยละ 80 ของเฉลี่ยผลการจับกุมปีงบ 59</t>
  </si>
  <si>
    <t>อาวุธปืนปีงบประมาณ 59 (CRIMES)</t>
  </si>
  <si>
    <t>เป้าหมายในการจับกุมหมายจับค้างเก่าปี พ.ศ.2560 (20%)</t>
  </si>
  <si>
    <t>เป้าหมายในการจับกุมหมายจับค้างเก่าก่อนปี พ.ศ.2560 (1%)</t>
  </si>
  <si>
    <t>เป้าหมายในการจับกุมหมายจับค้างเก่าของ ปี พ.ศ.2560 (10%)</t>
  </si>
  <si>
    <t>เป้าหมายในการจับกุมหมายจับค้างเก่าก่อนปี พ.ศ.2560(0.5%)</t>
  </si>
  <si>
    <t xml:space="preserve">เป้าหมายระดมกวาดล้างห้วง 1- 15 ต.ค.60 </t>
  </si>
  <si>
    <t>จำนวนหมายจับในระบบ Polis   ปี พ.ศ.2560 ที่ยังจับกุมไม่ได้  ณ 5 ก.ย.60</t>
  </si>
  <si>
    <t>จำนวนหมายจับในระบบ Polis ปี พ.ศ.2560 ที่ยังจับกุมไม่ได้     ณ 5 ก.ย.60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</si>
</sst>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6" x14ac:knownFonts="1">
    <font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187" fontId="2" fillId="0" borderId="4" xfId="1" applyNumberFormat="1" applyFont="1" applyBorder="1"/>
    <xf numFmtId="187" fontId="5" fillId="0" borderId="4" xfId="1" applyNumberFormat="1" applyFont="1" applyBorder="1"/>
    <xf numFmtId="187" fontId="3" fillId="2" borderId="4" xfId="1" applyNumberFormat="1" applyFont="1" applyFill="1" applyBorder="1"/>
    <xf numFmtId="187" fontId="3" fillId="3" borderId="4" xfId="1" applyNumberFormat="1" applyFont="1" applyFill="1" applyBorder="1"/>
    <xf numFmtId="0" fontId="2" fillId="0" borderId="5" xfId="0" applyFont="1" applyBorder="1" applyAlignment="1">
      <alignment horizontal="center"/>
    </xf>
    <xf numFmtId="187" fontId="2" fillId="0" borderId="5" xfId="1" applyNumberFormat="1" applyFont="1" applyBorder="1" applyAlignment="1">
      <alignment horizontal="center"/>
    </xf>
    <xf numFmtId="187" fontId="2" fillId="0" borderId="5" xfId="1" applyNumberFormat="1" applyFont="1" applyBorder="1"/>
    <xf numFmtId="187" fontId="5" fillId="0" borderId="5" xfId="1" applyNumberFormat="1" applyFont="1" applyBorder="1"/>
    <xf numFmtId="187" fontId="3" fillId="2" borderId="5" xfId="1" applyNumberFormat="1" applyFont="1" applyFill="1" applyBorder="1"/>
    <xf numFmtId="187" fontId="3" fillId="3" borderId="5" xfId="1" applyNumberFormat="1" applyFont="1" applyFill="1" applyBorder="1"/>
    <xf numFmtId="187" fontId="2" fillId="0" borderId="6" xfId="1" applyNumberFormat="1" applyFont="1" applyBorder="1" applyAlignment="1">
      <alignment horizontal="center"/>
    </xf>
    <xf numFmtId="187" fontId="2" fillId="0" borderId="6" xfId="1" applyNumberFormat="1" applyFont="1" applyBorder="1"/>
    <xf numFmtId="187" fontId="5" fillId="0" borderId="6" xfId="1" applyNumberFormat="1" applyFont="1" applyBorder="1"/>
    <xf numFmtId="187" fontId="3" fillId="2" borderId="6" xfId="1" applyNumberFormat="1" applyFont="1" applyFill="1" applyBorder="1"/>
    <xf numFmtId="187" fontId="3" fillId="3" borderId="6" xfId="1" applyNumberFormat="1" applyFont="1" applyFill="1" applyBorder="1"/>
    <xf numFmtId="187" fontId="3" fillId="0" borderId="1" xfId="0" applyNumberFormat="1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187" fontId="3" fillId="2" borderId="1" xfId="1" applyNumberFormat="1" applyFont="1" applyFill="1" applyBorder="1"/>
    <xf numFmtId="187" fontId="3" fillId="3" borderId="1" xfId="0" applyNumberFormat="1" applyFont="1" applyFill="1" applyBorder="1" applyAlignment="1">
      <alignment horizontal="center"/>
    </xf>
    <xf numFmtId="187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87" fontId="3" fillId="4" borderId="4" xfId="1" applyNumberFormat="1" applyFont="1" applyFill="1" applyBorder="1"/>
    <xf numFmtId="187" fontId="3" fillId="4" borderId="5" xfId="1" applyNumberFormat="1" applyFont="1" applyFill="1" applyBorder="1"/>
    <xf numFmtId="187" fontId="3" fillId="4" borderId="6" xfId="1" applyNumberFormat="1" applyFont="1" applyFill="1" applyBorder="1"/>
    <xf numFmtId="187" fontId="2" fillId="0" borderId="1" xfId="0" applyNumberFormat="1" applyFont="1" applyBorder="1" applyAlignment="1">
      <alignment horizontal="center"/>
    </xf>
    <xf numFmtId="187" fontId="5" fillId="0" borderId="1" xfId="1" applyNumberFormat="1" applyFont="1" applyBorder="1"/>
    <xf numFmtId="187" fontId="3" fillId="3" borderId="1" xfId="1" applyNumberFormat="1" applyFont="1" applyFill="1" applyBorder="1"/>
    <xf numFmtId="187" fontId="3" fillId="4" borderId="1" xfId="1" applyNumberFormat="1" applyFont="1" applyFill="1" applyBorder="1"/>
    <xf numFmtId="188" fontId="5" fillId="0" borderId="4" xfId="1" applyNumberFormat="1" applyFont="1" applyBorder="1"/>
    <xf numFmtId="188" fontId="5" fillId="0" borderId="5" xfId="1" applyNumberFormat="1" applyFont="1" applyBorder="1"/>
    <xf numFmtId="188" fontId="5" fillId="0" borderId="6" xfId="1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G20" sqref="G20"/>
    </sheetView>
  </sheetViews>
  <sheetFormatPr defaultRowHeight="21" x14ac:dyDescent="0.35"/>
  <cols>
    <col min="1" max="1" width="4.88671875" style="1" customWidth="1"/>
    <col min="2" max="2" width="8.88671875" style="1"/>
    <col min="3" max="3" width="12.109375" style="1" customWidth="1"/>
    <col min="4" max="4" width="16.5546875" style="1" customWidth="1"/>
    <col min="5" max="5" width="12" style="1" customWidth="1"/>
    <col min="6" max="6" width="10.44140625" style="1" customWidth="1"/>
    <col min="7" max="8" width="11.5546875" style="1" customWidth="1"/>
    <col min="9" max="9" width="9.6640625" style="1" bestFit="1" customWidth="1"/>
    <col min="10" max="10" width="10.109375" style="1" hidden="1" customWidth="1"/>
    <col min="11" max="12" width="8.88671875" style="1" hidden="1" customWidth="1"/>
    <col min="13" max="13" width="11.6640625" style="1" customWidth="1"/>
    <col min="14" max="14" width="9" style="1" bestFit="1" customWidth="1"/>
    <col min="15" max="15" width="10" style="1" hidden="1" customWidth="1"/>
    <col min="16" max="16" width="11.5546875" style="1" customWidth="1"/>
    <col min="17" max="16384" width="8.88671875" style="1"/>
  </cols>
  <sheetData>
    <row r="1" spans="1:17" ht="24" thickBot="1" x14ac:dyDescent="0.4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7" ht="93" customHeight="1" thickBot="1" x14ac:dyDescent="0.4">
      <c r="A2" s="3" t="s">
        <v>0</v>
      </c>
      <c r="B2" s="7" t="s">
        <v>1</v>
      </c>
      <c r="C2" s="8" t="s">
        <v>15</v>
      </c>
      <c r="D2" s="8" t="s">
        <v>31</v>
      </c>
      <c r="E2" s="6" t="s">
        <v>25</v>
      </c>
      <c r="F2" s="8" t="s">
        <v>14</v>
      </c>
      <c r="G2" s="6" t="s">
        <v>26</v>
      </c>
      <c r="H2" s="9" t="s">
        <v>17</v>
      </c>
      <c r="I2" s="5" t="s">
        <v>22</v>
      </c>
      <c r="J2" s="5" t="s">
        <v>16</v>
      </c>
      <c r="K2" s="5"/>
      <c r="L2" s="5"/>
      <c r="M2" s="10" t="s">
        <v>23</v>
      </c>
      <c r="N2" s="5" t="s">
        <v>24</v>
      </c>
      <c r="O2" s="5" t="s">
        <v>16</v>
      </c>
      <c r="P2" s="33" t="s">
        <v>23</v>
      </c>
      <c r="Q2" s="2"/>
    </row>
    <row r="3" spans="1:17" x14ac:dyDescent="0.35">
      <c r="A3" s="11">
        <v>1</v>
      </c>
      <c r="B3" s="11" t="s">
        <v>4</v>
      </c>
      <c r="C3" s="12">
        <v>10073</v>
      </c>
      <c r="D3" s="13">
        <v>1713</v>
      </c>
      <c r="E3" s="41">
        <f>D3/100*20</f>
        <v>342.59999999999997</v>
      </c>
      <c r="F3" s="13">
        <f>C3-D3</f>
        <v>8360</v>
      </c>
      <c r="G3" s="41">
        <f>F3/100*1</f>
        <v>83.6</v>
      </c>
      <c r="H3" s="15">
        <f>E3+G3</f>
        <v>426.19999999999993</v>
      </c>
      <c r="I3" s="13">
        <v>30881</v>
      </c>
      <c r="J3" s="13">
        <f>I3/12</f>
        <v>2573.4166666666665</v>
      </c>
      <c r="K3" s="13">
        <v>100</v>
      </c>
      <c r="L3" s="13">
        <v>80</v>
      </c>
      <c r="M3" s="16">
        <f>J3/K3*L3</f>
        <v>2058.7333333333336</v>
      </c>
      <c r="N3" s="13">
        <v>1174</v>
      </c>
      <c r="O3" s="13">
        <f>N3/12</f>
        <v>97.833333333333329</v>
      </c>
      <c r="P3" s="34">
        <f>O3/K3*L3</f>
        <v>78.266666666666666</v>
      </c>
    </row>
    <row r="4" spans="1:17" x14ac:dyDescent="0.35">
      <c r="A4" s="17">
        <v>2</v>
      </c>
      <c r="B4" s="17" t="s">
        <v>5</v>
      </c>
      <c r="C4" s="18">
        <v>8927</v>
      </c>
      <c r="D4" s="19">
        <v>1153</v>
      </c>
      <c r="E4" s="42">
        <f t="shared" ref="E4:E13" si="0">D4/100*20</f>
        <v>230.6</v>
      </c>
      <c r="F4" s="19">
        <f t="shared" ref="F4:F13" si="1">C4-D4</f>
        <v>7774</v>
      </c>
      <c r="G4" s="42">
        <f t="shared" ref="G4:G13" si="2">F4/100*1</f>
        <v>77.739999999999995</v>
      </c>
      <c r="H4" s="21">
        <f t="shared" ref="H4:H14" si="3">E4+G4</f>
        <v>308.33999999999997</v>
      </c>
      <c r="I4" s="19">
        <v>22307</v>
      </c>
      <c r="J4" s="19">
        <f t="shared" ref="J4:J13" si="4">I4/12</f>
        <v>1858.9166666666667</v>
      </c>
      <c r="K4" s="19">
        <v>100</v>
      </c>
      <c r="L4" s="19">
        <v>80</v>
      </c>
      <c r="M4" s="22">
        <f t="shared" ref="M4:M13" si="5">J4/K4*L4</f>
        <v>1487.1333333333334</v>
      </c>
      <c r="N4" s="19">
        <v>2387</v>
      </c>
      <c r="O4" s="19">
        <f t="shared" ref="O4:O13" si="6">N4/12</f>
        <v>198.91666666666666</v>
      </c>
      <c r="P4" s="35">
        <f t="shared" ref="P4:P13" si="7">O4/K4*L4</f>
        <v>159.13333333333333</v>
      </c>
    </row>
    <row r="5" spans="1:17" x14ac:dyDescent="0.35">
      <c r="A5" s="17">
        <v>3</v>
      </c>
      <c r="B5" s="17" t="s">
        <v>6</v>
      </c>
      <c r="C5" s="18">
        <v>11270</v>
      </c>
      <c r="D5" s="19">
        <v>968</v>
      </c>
      <c r="E5" s="42">
        <f t="shared" si="0"/>
        <v>193.6</v>
      </c>
      <c r="F5" s="19">
        <f t="shared" si="1"/>
        <v>10302</v>
      </c>
      <c r="G5" s="42">
        <f t="shared" si="2"/>
        <v>103.02</v>
      </c>
      <c r="H5" s="21">
        <f t="shared" si="3"/>
        <v>296.62</v>
      </c>
      <c r="I5" s="19">
        <v>25686</v>
      </c>
      <c r="J5" s="19">
        <f t="shared" si="4"/>
        <v>2140.5</v>
      </c>
      <c r="K5" s="19">
        <v>100</v>
      </c>
      <c r="L5" s="19">
        <v>80</v>
      </c>
      <c r="M5" s="22">
        <f t="shared" si="5"/>
        <v>1712.4</v>
      </c>
      <c r="N5" s="19">
        <v>2388</v>
      </c>
      <c r="O5" s="19">
        <f t="shared" si="6"/>
        <v>199</v>
      </c>
      <c r="P5" s="35">
        <f t="shared" si="7"/>
        <v>159.19999999999999</v>
      </c>
    </row>
    <row r="6" spans="1:17" x14ac:dyDescent="0.35">
      <c r="A6" s="17">
        <v>4</v>
      </c>
      <c r="B6" s="17" t="s">
        <v>7</v>
      </c>
      <c r="C6" s="18">
        <v>6674</v>
      </c>
      <c r="D6" s="19">
        <v>900</v>
      </c>
      <c r="E6" s="42">
        <f t="shared" si="0"/>
        <v>180</v>
      </c>
      <c r="F6" s="19">
        <f t="shared" si="1"/>
        <v>5774</v>
      </c>
      <c r="G6" s="42">
        <f t="shared" si="2"/>
        <v>57.74</v>
      </c>
      <c r="H6" s="21">
        <f t="shared" si="3"/>
        <v>237.74</v>
      </c>
      <c r="I6" s="19">
        <v>21186</v>
      </c>
      <c r="J6" s="19">
        <f t="shared" si="4"/>
        <v>1765.5</v>
      </c>
      <c r="K6" s="19">
        <v>100</v>
      </c>
      <c r="L6" s="19">
        <v>80</v>
      </c>
      <c r="M6" s="22">
        <f t="shared" si="5"/>
        <v>1412.4</v>
      </c>
      <c r="N6" s="19">
        <v>4422</v>
      </c>
      <c r="O6" s="19">
        <f t="shared" si="6"/>
        <v>368.5</v>
      </c>
      <c r="P6" s="35">
        <f t="shared" si="7"/>
        <v>294.8</v>
      </c>
    </row>
    <row r="7" spans="1:17" x14ac:dyDescent="0.35">
      <c r="A7" s="17">
        <v>5</v>
      </c>
      <c r="B7" s="17" t="s">
        <v>8</v>
      </c>
      <c r="C7" s="18">
        <v>11955</v>
      </c>
      <c r="D7" s="19">
        <v>1031</v>
      </c>
      <c r="E7" s="42">
        <f t="shared" si="0"/>
        <v>206.20000000000002</v>
      </c>
      <c r="F7" s="19">
        <f t="shared" si="1"/>
        <v>10924</v>
      </c>
      <c r="G7" s="42">
        <f t="shared" si="2"/>
        <v>109.24</v>
      </c>
      <c r="H7" s="21">
        <f t="shared" si="3"/>
        <v>315.44</v>
      </c>
      <c r="I7" s="19">
        <v>24879</v>
      </c>
      <c r="J7" s="19">
        <f t="shared" si="4"/>
        <v>2073.25</v>
      </c>
      <c r="K7" s="19">
        <v>100</v>
      </c>
      <c r="L7" s="19">
        <v>80</v>
      </c>
      <c r="M7" s="22">
        <f t="shared" si="5"/>
        <v>1658.6000000000001</v>
      </c>
      <c r="N7" s="19">
        <v>3123</v>
      </c>
      <c r="O7" s="19">
        <f t="shared" si="6"/>
        <v>260.25</v>
      </c>
      <c r="P7" s="35">
        <f t="shared" si="7"/>
        <v>208.2</v>
      </c>
    </row>
    <row r="8" spans="1:17" x14ac:dyDescent="0.35">
      <c r="A8" s="17">
        <v>6</v>
      </c>
      <c r="B8" s="17" t="s">
        <v>9</v>
      </c>
      <c r="C8" s="18">
        <v>7614</v>
      </c>
      <c r="D8" s="19">
        <v>870</v>
      </c>
      <c r="E8" s="42">
        <f t="shared" si="0"/>
        <v>174</v>
      </c>
      <c r="F8" s="19">
        <f t="shared" si="1"/>
        <v>6744</v>
      </c>
      <c r="G8" s="42">
        <f t="shared" si="2"/>
        <v>67.44</v>
      </c>
      <c r="H8" s="21">
        <f t="shared" si="3"/>
        <v>241.44</v>
      </c>
      <c r="I8" s="19">
        <v>11910</v>
      </c>
      <c r="J8" s="19">
        <f t="shared" si="4"/>
        <v>992.5</v>
      </c>
      <c r="K8" s="19">
        <v>100</v>
      </c>
      <c r="L8" s="19">
        <v>80</v>
      </c>
      <c r="M8" s="22">
        <f t="shared" si="5"/>
        <v>794</v>
      </c>
      <c r="N8" s="19">
        <v>1679</v>
      </c>
      <c r="O8" s="19">
        <f t="shared" si="6"/>
        <v>139.91666666666666</v>
      </c>
      <c r="P8" s="35">
        <f t="shared" si="7"/>
        <v>111.93333333333334</v>
      </c>
    </row>
    <row r="9" spans="1:17" x14ac:dyDescent="0.35">
      <c r="A9" s="17">
        <v>7</v>
      </c>
      <c r="B9" s="17" t="s">
        <v>10</v>
      </c>
      <c r="C9" s="18">
        <v>6317</v>
      </c>
      <c r="D9" s="19">
        <v>747</v>
      </c>
      <c r="E9" s="42">
        <f t="shared" si="0"/>
        <v>149.4</v>
      </c>
      <c r="F9" s="19">
        <f t="shared" si="1"/>
        <v>5570</v>
      </c>
      <c r="G9" s="42">
        <f t="shared" si="2"/>
        <v>55.7</v>
      </c>
      <c r="H9" s="21">
        <f t="shared" si="3"/>
        <v>205.10000000000002</v>
      </c>
      <c r="I9" s="19">
        <v>8013</v>
      </c>
      <c r="J9" s="19">
        <f t="shared" si="4"/>
        <v>667.75</v>
      </c>
      <c r="K9" s="19">
        <v>100</v>
      </c>
      <c r="L9" s="19">
        <v>80</v>
      </c>
      <c r="M9" s="22">
        <f t="shared" si="5"/>
        <v>534.20000000000005</v>
      </c>
      <c r="N9" s="19">
        <v>2178</v>
      </c>
      <c r="O9" s="19">
        <f t="shared" si="6"/>
        <v>181.5</v>
      </c>
      <c r="P9" s="35">
        <f t="shared" si="7"/>
        <v>145.19999999999999</v>
      </c>
    </row>
    <row r="10" spans="1:17" x14ac:dyDescent="0.35">
      <c r="A10" s="17">
        <v>8</v>
      </c>
      <c r="B10" s="17" t="s">
        <v>11</v>
      </c>
      <c r="C10" s="18">
        <v>8305</v>
      </c>
      <c r="D10" s="19">
        <v>1035</v>
      </c>
      <c r="E10" s="42">
        <f t="shared" si="0"/>
        <v>207</v>
      </c>
      <c r="F10" s="19">
        <f t="shared" si="1"/>
        <v>7270</v>
      </c>
      <c r="G10" s="42">
        <f t="shared" si="2"/>
        <v>72.7</v>
      </c>
      <c r="H10" s="21">
        <f t="shared" si="3"/>
        <v>279.7</v>
      </c>
      <c r="I10" s="19">
        <v>18943</v>
      </c>
      <c r="J10" s="19">
        <f t="shared" si="4"/>
        <v>1578.5833333333333</v>
      </c>
      <c r="K10" s="19">
        <v>100</v>
      </c>
      <c r="L10" s="19">
        <v>80</v>
      </c>
      <c r="M10" s="22">
        <f t="shared" si="5"/>
        <v>1262.8666666666666</v>
      </c>
      <c r="N10" s="19">
        <v>3396</v>
      </c>
      <c r="O10" s="19">
        <f t="shared" si="6"/>
        <v>283</v>
      </c>
      <c r="P10" s="35">
        <f t="shared" si="7"/>
        <v>226.4</v>
      </c>
    </row>
    <row r="11" spans="1:17" x14ac:dyDescent="0.35">
      <c r="A11" s="17">
        <v>9</v>
      </c>
      <c r="B11" s="17" t="s">
        <v>12</v>
      </c>
      <c r="C11" s="18">
        <v>6774</v>
      </c>
      <c r="D11" s="19">
        <v>974</v>
      </c>
      <c r="E11" s="42">
        <f t="shared" si="0"/>
        <v>194.8</v>
      </c>
      <c r="F11" s="19">
        <f t="shared" si="1"/>
        <v>5800</v>
      </c>
      <c r="G11" s="42">
        <f t="shared" si="2"/>
        <v>58</v>
      </c>
      <c r="H11" s="21">
        <f t="shared" si="3"/>
        <v>252.8</v>
      </c>
      <c r="I11" s="19">
        <v>29349</v>
      </c>
      <c r="J11" s="19">
        <f t="shared" si="4"/>
        <v>2445.75</v>
      </c>
      <c r="K11" s="19">
        <v>100</v>
      </c>
      <c r="L11" s="19">
        <v>80</v>
      </c>
      <c r="M11" s="22">
        <f t="shared" si="5"/>
        <v>1956.6</v>
      </c>
      <c r="N11" s="19">
        <v>4388</v>
      </c>
      <c r="O11" s="19">
        <f t="shared" si="6"/>
        <v>365.66666666666669</v>
      </c>
      <c r="P11" s="35">
        <f t="shared" si="7"/>
        <v>292.53333333333336</v>
      </c>
    </row>
    <row r="12" spans="1:17" x14ac:dyDescent="0.35">
      <c r="A12" s="45">
        <v>10</v>
      </c>
      <c r="B12" s="44" t="s">
        <v>13</v>
      </c>
      <c r="C12" s="18">
        <v>5578</v>
      </c>
      <c r="D12" s="19">
        <v>580</v>
      </c>
      <c r="E12" s="42">
        <f t="shared" si="0"/>
        <v>116</v>
      </c>
      <c r="F12" s="19">
        <f t="shared" si="1"/>
        <v>4998</v>
      </c>
      <c r="G12" s="42">
        <f t="shared" si="2"/>
        <v>49.98</v>
      </c>
      <c r="H12" s="21">
        <f t="shared" si="3"/>
        <v>165.98</v>
      </c>
      <c r="I12" s="19">
        <v>14789</v>
      </c>
      <c r="J12" s="19">
        <f t="shared" si="4"/>
        <v>1232.4166666666667</v>
      </c>
      <c r="K12" s="19">
        <v>100</v>
      </c>
      <c r="L12" s="19">
        <v>80</v>
      </c>
      <c r="M12" s="22">
        <f t="shared" si="5"/>
        <v>985.93333333333339</v>
      </c>
      <c r="N12" s="19">
        <v>1614</v>
      </c>
      <c r="O12" s="19">
        <f t="shared" si="6"/>
        <v>134.5</v>
      </c>
      <c r="P12" s="35">
        <f t="shared" si="7"/>
        <v>107.6</v>
      </c>
    </row>
    <row r="13" spans="1:17" ht="21.75" thickBot="1" x14ac:dyDescent="0.4">
      <c r="A13" s="48"/>
      <c r="B13" s="45"/>
      <c r="C13" s="23">
        <v>2368</v>
      </c>
      <c r="D13" s="24">
        <v>358</v>
      </c>
      <c r="E13" s="43">
        <f t="shared" si="0"/>
        <v>71.599999999999994</v>
      </c>
      <c r="F13" s="24">
        <f t="shared" si="1"/>
        <v>2010</v>
      </c>
      <c r="G13" s="43">
        <f t="shared" si="2"/>
        <v>20.100000000000001</v>
      </c>
      <c r="H13" s="26">
        <f t="shared" si="3"/>
        <v>91.699999999999989</v>
      </c>
      <c r="I13" s="24">
        <v>8671</v>
      </c>
      <c r="J13" s="24">
        <f t="shared" si="4"/>
        <v>722.58333333333337</v>
      </c>
      <c r="K13" s="24">
        <v>100</v>
      </c>
      <c r="L13" s="24">
        <v>80</v>
      </c>
      <c r="M13" s="27">
        <f t="shared" si="5"/>
        <v>578.06666666666672</v>
      </c>
      <c r="N13" s="24">
        <v>581</v>
      </c>
      <c r="O13" s="24">
        <f t="shared" si="6"/>
        <v>48.416666666666664</v>
      </c>
      <c r="P13" s="36">
        <f t="shared" si="7"/>
        <v>38.733333333333334</v>
      </c>
    </row>
    <row r="14" spans="1:17" ht="24" thickBot="1" x14ac:dyDescent="0.4">
      <c r="A14" s="47" t="s">
        <v>21</v>
      </c>
      <c r="B14" s="47"/>
      <c r="C14" s="28">
        <f>SUM(C3:C13)</f>
        <v>85855</v>
      </c>
      <c r="D14" s="28">
        <f>SUM(D3:D13)</f>
        <v>10329</v>
      </c>
      <c r="E14" s="29">
        <f>SUM(E3:E13)</f>
        <v>2065.8000000000002</v>
      </c>
      <c r="F14" s="28">
        <f>SUM(F3:F13)</f>
        <v>75526</v>
      </c>
      <c r="G14" s="29">
        <f>SUM(G3:G13)</f>
        <v>755.2600000000001</v>
      </c>
      <c r="H14" s="30">
        <f t="shared" si="3"/>
        <v>2821.0600000000004</v>
      </c>
      <c r="I14" s="28">
        <f t="shared" ref="I14:P14" si="8">SUM(I3:I13)</f>
        <v>216614</v>
      </c>
      <c r="J14" s="28">
        <f t="shared" si="8"/>
        <v>18051.166666666664</v>
      </c>
      <c r="K14" s="28">
        <f t="shared" si="8"/>
        <v>1100</v>
      </c>
      <c r="L14" s="28">
        <f t="shared" si="8"/>
        <v>880</v>
      </c>
      <c r="M14" s="31">
        <f t="shared" si="8"/>
        <v>14440.933333333336</v>
      </c>
      <c r="N14" s="28">
        <f t="shared" si="8"/>
        <v>27330</v>
      </c>
      <c r="O14" s="28">
        <f t="shared" si="8"/>
        <v>2277.5</v>
      </c>
      <c r="P14" s="32">
        <f t="shared" si="8"/>
        <v>1822</v>
      </c>
    </row>
    <row r="15" spans="1:17" x14ac:dyDescent="0.35">
      <c r="A15" s="2"/>
      <c r="B15" s="2"/>
      <c r="C15" s="2"/>
    </row>
  </sheetData>
  <mergeCells count="4">
    <mergeCell ref="B12:B13"/>
    <mergeCell ref="A1:P1"/>
    <mergeCell ref="A14:B14"/>
    <mergeCell ref="A12:A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M2" sqref="M2"/>
    </sheetView>
  </sheetViews>
  <sheetFormatPr defaultRowHeight="21" x14ac:dyDescent="0.35"/>
  <cols>
    <col min="1" max="1" width="4.88671875" style="1" customWidth="1"/>
    <col min="2" max="2" width="8.88671875" style="1"/>
    <col min="3" max="3" width="12.109375" style="1" customWidth="1"/>
    <col min="4" max="4" width="16.5546875" style="1" customWidth="1"/>
    <col min="5" max="5" width="12" style="1" customWidth="1"/>
    <col min="6" max="6" width="10.44140625" style="1" customWidth="1"/>
    <col min="7" max="7" width="12.44140625" style="1" customWidth="1"/>
    <col min="8" max="8" width="11.5546875" style="1" customWidth="1"/>
    <col min="9" max="9" width="9.6640625" style="1" bestFit="1" customWidth="1"/>
    <col min="10" max="10" width="10.109375" style="1" hidden="1" customWidth="1"/>
    <col min="11" max="12" width="0" style="1" hidden="1" customWidth="1"/>
    <col min="13" max="13" width="11.6640625" style="1" customWidth="1"/>
    <col min="14" max="14" width="9" style="1" bestFit="1" customWidth="1"/>
    <col min="15" max="15" width="10" style="1" hidden="1" customWidth="1"/>
    <col min="16" max="16" width="11.5546875" style="1" customWidth="1"/>
    <col min="17" max="16384" width="8.88671875" style="1"/>
  </cols>
  <sheetData>
    <row r="1" spans="1:17" ht="31.5" customHeight="1" thickBot="1" x14ac:dyDescent="0.4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ht="93" customHeight="1" thickBot="1" x14ac:dyDescent="0.4">
      <c r="A2" s="3" t="s">
        <v>0</v>
      </c>
      <c r="B2" s="7" t="s">
        <v>1</v>
      </c>
      <c r="C2" s="5" t="s">
        <v>18</v>
      </c>
      <c r="D2" s="8" t="s">
        <v>30</v>
      </c>
      <c r="E2" s="6" t="s">
        <v>27</v>
      </c>
      <c r="F2" s="8" t="s">
        <v>14</v>
      </c>
      <c r="G2" s="6" t="s">
        <v>28</v>
      </c>
      <c r="H2" s="9" t="s">
        <v>17</v>
      </c>
      <c r="I2" s="5" t="s">
        <v>19</v>
      </c>
      <c r="J2" s="5" t="s">
        <v>16</v>
      </c>
      <c r="K2" s="5"/>
      <c r="L2" s="5"/>
      <c r="M2" s="10" t="s">
        <v>20</v>
      </c>
      <c r="N2" s="4" t="s">
        <v>2</v>
      </c>
      <c r="O2" s="5" t="s">
        <v>16</v>
      </c>
      <c r="P2" s="33" t="s">
        <v>20</v>
      </c>
      <c r="Q2" s="2"/>
    </row>
    <row r="3" spans="1:17" x14ac:dyDescent="0.35">
      <c r="A3" s="11">
        <v>1</v>
      </c>
      <c r="B3" s="11" t="s">
        <v>4</v>
      </c>
      <c r="C3" s="12">
        <v>10073</v>
      </c>
      <c r="D3" s="13">
        <v>1713</v>
      </c>
      <c r="E3" s="14">
        <f>D3/100*20/2</f>
        <v>171.29999999999998</v>
      </c>
      <c r="F3" s="13">
        <f>C3-D3</f>
        <v>8360</v>
      </c>
      <c r="G3" s="14">
        <f>F3/100*1/2</f>
        <v>41.8</v>
      </c>
      <c r="H3" s="15">
        <f>E3+G3</f>
        <v>213.09999999999997</v>
      </c>
      <c r="I3" s="13">
        <v>30881</v>
      </c>
      <c r="J3" s="13">
        <f>I3/12</f>
        <v>2573.4166666666665</v>
      </c>
      <c r="K3" s="13">
        <v>100</v>
      </c>
      <c r="L3" s="13">
        <v>80</v>
      </c>
      <c r="M3" s="16">
        <f>J3/K3*L3/2</f>
        <v>1029.3666666666668</v>
      </c>
      <c r="N3" s="13">
        <v>1174</v>
      </c>
      <c r="O3" s="13">
        <f>N3/12</f>
        <v>97.833333333333329</v>
      </c>
      <c r="P3" s="34">
        <f>O3/K3*L3/2</f>
        <v>39.133333333333333</v>
      </c>
    </row>
    <row r="4" spans="1:17" x14ac:dyDescent="0.35">
      <c r="A4" s="17">
        <v>2</v>
      </c>
      <c r="B4" s="17" t="s">
        <v>5</v>
      </c>
      <c r="C4" s="18">
        <v>8927</v>
      </c>
      <c r="D4" s="19">
        <v>1153</v>
      </c>
      <c r="E4" s="20">
        <f t="shared" ref="E4:E14" si="0">D4/100*20/2</f>
        <v>115.3</v>
      </c>
      <c r="F4" s="19">
        <f t="shared" ref="F4:F13" si="1">C4-D4</f>
        <v>7774</v>
      </c>
      <c r="G4" s="20">
        <f t="shared" ref="G4:G13" si="2">F4/100*1/2</f>
        <v>38.869999999999997</v>
      </c>
      <c r="H4" s="21">
        <f t="shared" ref="H4:H14" si="3">E4+G4</f>
        <v>154.16999999999999</v>
      </c>
      <c r="I4" s="19">
        <v>22307</v>
      </c>
      <c r="J4" s="19">
        <f t="shared" ref="J4:J13" si="4">I4/12</f>
        <v>1858.9166666666667</v>
      </c>
      <c r="K4" s="19">
        <v>100</v>
      </c>
      <c r="L4" s="19">
        <v>80</v>
      </c>
      <c r="M4" s="22">
        <f t="shared" ref="M4:M14" si="5">J4/K4*L4/2</f>
        <v>743.56666666666672</v>
      </c>
      <c r="N4" s="19">
        <v>2387</v>
      </c>
      <c r="O4" s="19">
        <f t="shared" ref="O4:O13" si="6">N4/12</f>
        <v>198.91666666666666</v>
      </c>
      <c r="P4" s="35">
        <f t="shared" ref="P4:P14" si="7">O4/K4*L4/2</f>
        <v>79.566666666666663</v>
      </c>
    </row>
    <row r="5" spans="1:17" x14ac:dyDescent="0.35">
      <c r="A5" s="17">
        <v>3</v>
      </c>
      <c r="B5" s="17" t="s">
        <v>6</v>
      </c>
      <c r="C5" s="18">
        <v>11270</v>
      </c>
      <c r="D5" s="19">
        <v>968</v>
      </c>
      <c r="E5" s="20">
        <f t="shared" si="0"/>
        <v>96.8</v>
      </c>
      <c r="F5" s="19">
        <f t="shared" si="1"/>
        <v>10302</v>
      </c>
      <c r="G5" s="20">
        <f t="shared" si="2"/>
        <v>51.51</v>
      </c>
      <c r="H5" s="21">
        <f t="shared" si="3"/>
        <v>148.31</v>
      </c>
      <c r="I5" s="19">
        <v>25686</v>
      </c>
      <c r="J5" s="19">
        <f t="shared" si="4"/>
        <v>2140.5</v>
      </c>
      <c r="K5" s="19">
        <v>100</v>
      </c>
      <c r="L5" s="19">
        <v>80</v>
      </c>
      <c r="M5" s="22">
        <f t="shared" si="5"/>
        <v>856.2</v>
      </c>
      <c r="N5" s="19">
        <v>2388</v>
      </c>
      <c r="O5" s="19">
        <f t="shared" si="6"/>
        <v>199</v>
      </c>
      <c r="P5" s="35">
        <f t="shared" si="7"/>
        <v>79.599999999999994</v>
      </c>
    </row>
    <row r="6" spans="1:17" x14ac:dyDescent="0.35">
      <c r="A6" s="17">
        <v>4</v>
      </c>
      <c r="B6" s="17" t="s">
        <v>7</v>
      </c>
      <c r="C6" s="18">
        <v>6674</v>
      </c>
      <c r="D6" s="19">
        <v>900</v>
      </c>
      <c r="E6" s="20">
        <f t="shared" si="0"/>
        <v>90</v>
      </c>
      <c r="F6" s="19">
        <f t="shared" si="1"/>
        <v>5774</v>
      </c>
      <c r="G6" s="20">
        <f t="shared" si="2"/>
        <v>28.87</v>
      </c>
      <c r="H6" s="21">
        <f t="shared" si="3"/>
        <v>118.87</v>
      </c>
      <c r="I6" s="19">
        <v>21186</v>
      </c>
      <c r="J6" s="19">
        <f t="shared" si="4"/>
        <v>1765.5</v>
      </c>
      <c r="K6" s="19">
        <v>100</v>
      </c>
      <c r="L6" s="19">
        <v>80</v>
      </c>
      <c r="M6" s="22">
        <f t="shared" si="5"/>
        <v>706.2</v>
      </c>
      <c r="N6" s="19">
        <v>4422</v>
      </c>
      <c r="O6" s="19">
        <f t="shared" si="6"/>
        <v>368.5</v>
      </c>
      <c r="P6" s="35">
        <f t="shared" si="7"/>
        <v>147.4</v>
      </c>
    </row>
    <row r="7" spans="1:17" x14ac:dyDescent="0.35">
      <c r="A7" s="17">
        <v>5</v>
      </c>
      <c r="B7" s="17" t="s">
        <v>8</v>
      </c>
      <c r="C7" s="18">
        <v>11955</v>
      </c>
      <c r="D7" s="19">
        <v>1031</v>
      </c>
      <c r="E7" s="20">
        <f t="shared" si="0"/>
        <v>103.10000000000001</v>
      </c>
      <c r="F7" s="19">
        <f t="shared" si="1"/>
        <v>10924</v>
      </c>
      <c r="G7" s="20">
        <f t="shared" si="2"/>
        <v>54.62</v>
      </c>
      <c r="H7" s="21">
        <f t="shared" si="3"/>
        <v>157.72</v>
      </c>
      <c r="I7" s="19">
        <v>24879</v>
      </c>
      <c r="J7" s="19">
        <f t="shared" si="4"/>
        <v>2073.25</v>
      </c>
      <c r="K7" s="19">
        <v>100</v>
      </c>
      <c r="L7" s="19">
        <v>80</v>
      </c>
      <c r="M7" s="22">
        <f t="shared" si="5"/>
        <v>829.30000000000007</v>
      </c>
      <c r="N7" s="19">
        <v>3123</v>
      </c>
      <c r="O7" s="19">
        <f t="shared" si="6"/>
        <v>260.25</v>
      </c>
      <c r="P7" s="35">
        <f t="shared" si="7"/>
        <v>104.1</v>
      </c>
    </row>
    <row r="8" spans="1:17" x14ac:dyDescent="0.35">
      <c r="A8" s="17">
        <v>6</v>
      </c>
      <c r="B8" s="17" t="s">
        <v>9</v>
      </c>
      <c r="C8" s="18">
        <v>7614</v>
      </c>
      <c r="D8" s="19">
        <v>870</v>
      </c>
      <c r="E8" s="20">
        <f t="shared" si="0"/>
        <v>87</v>
      </c>
      <c r="F8" s="19">
        <f t="shared" si="1"/>
        <v>6744</v>
      </c>
      <c r="G8" s="20">
        <f t="shared" si="2"/>
        <v>33.72</v>
      </c>
      <c r="H8" s="21">
        <f t="shared" si="3"/>
        <v>120.72</v>
      </c>
      <c r="I8" s="19">
        <v>11910</v>
      </c>
      <c r="J8" s="19">
        <f t="shared" si="4"/>
        <v>992.5</v>
      </c>
      <c r="K8" s="19">
        <v>100</v>
      </c>
      <c r="L8" s="19">
        <v>80</v>
      </c>
      <c r="M8" s="22">
        <f t="shared" si="5"/>
        <v>397</v>
      </c>
      <c r="N8" s="19">
        <v>1679</v>
      </c>
      <c r="O8" s="19">
        <f t="shared" si="6"/>
        <v>139.91666666666666</v>
      </c>
      <c r="P8" s="35">
        <f t="shared" si="7"/>
        <v>55.966666666666669</v>
      </c>
    </row>
    <row r="9" spans="1:17" x14ac:dyDescent="0.35">
      <c r="A9" s="17">
        <v>7</v>
      </c>
      <c r="B9" s="17" t="s">
        <v>10</v>
      </c>
      <c r="C9" s="18">
        <v>6317</v>
      </c>
      <c r="D9" s="19">
        <v>747</v>
      </c>
      <c r="E9" s="20">
        <f t="shared" si="0"/>
        <v>74.7</v>
      </c>
      <c r="F9" s="19">
        <f t="shared" si="1"/>
        <v>5570</v>
      </c>
      <c r="G9" s="20">
        <f t="shared" si="2"/>
        <v>27.85</v>
      </c>
      <c r="H9" s="21">
        <f t="shared" si="3"/>
        <v>102.55000000000001</v>
      </c>
      <c r="I9" s="19">
        <v>8013</v>
      </c>
      <c r="J9" s="19">
        <f t="shared" si="4"/>
        <v>667.75</v>
      </c>
      <c r="K9" s="19">
        <v>100</v>
      </c>
      <c r="L9" s="19">
        <v>80</v>
      </c>
      <c r="M9" s="22">
        <f t="shared" si="5"/>
        <v>267.10000000000002</v>
      </c>
      <c r="N9" s="19">
        <v>2178</v>
      </c>
      <c r="O9" s="19">
        <f t="shared" si="6"/>
        <v>181.5</v>
      </c>
      <c r="P9" s="35">
        <f t="shared" si="7"/>
        <v>72.599999999999994</v>
      </c>
    </row>
    <row r="10" spans="1:17" x14ac:dyDescent="0.35">
      <c r="A10" s="17">
        <v>8</v>
      </c>
      <c r="B10" s="17" t="s">
        <v>11</v>
      </c>
      <c r="C10" s="18">
        <v>8305</v>
      </c>
      <c r="D10" s="19">
        <v>1035</v>
      </c>
      <c r="E10" s="20">
        <f t="shared" si="0"/>
        <v>103.5</v>
      </c>
      <c r="F10" s="19">
        <f t="shared" si="1"/>
        <v>7270</v>
      </c>
      <c r="G10" s="20">
        <f t="shared" si="2"/>
        <v>36.35</v>
      </c>
      <c r="H10" s="21">
        <f t="shared" si="3"/>
        <v>139.85</v>
      </c>
      <c r="I10" s="19">
        <v>18943</v>
      </c>
      <c r="J10" s="19">
        <f t="shared" si="4"/>
        <v>1578.5833333333333</v>
      </c>
      <c r="K10" s="19">
        <v>100</v>
      </c>
      <c r="L10" s="19">
        <v>80</v>
      </c>
      <c r="M10" s="22">
        <f t="shared" si="5"/>
        <v>631.43333333333328</v>
      </c>
      <c r="N10" s="19">
        <v>3396</v>
      </c>
      <c r="O10" s="19">
        <f t="shared" si="6"/>
        <v>283</v>
      </c>
      <c r="P10" s="35">
        <f t="shared" si="7"/>
        <v>113.2</v>
      </c>
    </row>
    <row r="11" spans="1:17" x14ac:dyDescent="0.35">
      <c r="A11" s="17">
        <v>9</v>
      </c>
      <c r="B11" s="17" t="s">
        <v>12</v>
      </c>
      <c r="C11" s="18">
        <v>6774</v>
      </c>
      <c r="D11" s="19">
        <v>974</v>
      </c>
      <c r="E11" s="20">
        <f t="shared" si="0"/>
        <v>97.4</v>
      </c>
      <c r="F11" s="19">
        <f t="shared" si="1"/>
        <v>5800</v>
      </c>
      <c r="G11" s="20">
        <f t="shared" si="2"/>
        <v>29</v>
      </c>
      <c r="H11" s="21">
        <f t="shared" si="3"/>
        <v>126.4</v>
      </c>
      <c r="I11" s="19">
        <v>29349</v>
      </c>
      <c r="J11" s="19">
        <f t="shared" si="4"/>
        <v>2445.75</v>
      </c>
      <c r="K11" s="19">
        <v>100</v>
      </c>
      <c r="L11" s="19">
        <v>80</v>
      </c>
      <c r="M11" s="22">
        <f t="shared" si="5"/>
        <v>978.3</v>
      </c>
      <c r="N11" s="19">
        <v>4388</v>
      </c>
      <c r="O11" s="19">
        <f t="shared" si="6"/>
        <v>365.66666666666669</v>
      </c>
      <c r="P11" s="35">
        <f t="shared" si="7"/>
        <v>146.26666666666668</v>
      </c>
    </row>
    <row r="12" spans="1:17" x14ac:dyDescent="0.35">
      <c r="A12" s="45">
        <v>10</v>
      </c>
      <c r="B12" s="44" t="s">
        <v>13</v>
      </c>
      <c r="C12" s="18">
        <v>5578</v>
      </c>
      <c r="D12" s="19">
        <v>580</v>
      </c>
      <c r="E12" s="20">
        <f t="shared" si="0"/>
        <v>58</v>
      </c>
      <c r="F12" s="19">
        <f t="shared" si="1"/>
        <v>4998</v>
      </c>
      <c r="G12" s="20">
        <f t="shared" si="2"/>
        <v>24.99</v>
      </c>
      <c r="H12" s="21">
        <f t="shared" si="3"/>
        <v>82.99</v>
      </c>
      <c r="I12" s="19">
        <v>14789</v>
      </c>
      <c r="J12" s="19">
        <f t="shared" si="4"/>
        <v>1232.4166666666667</v>
      </c>
      <c r="K12" s="19">
        <v>100</v>
      </c>
      <c r="L12" s="19">
        <v>80</v>
      </c>
      <c r="M12" s="22">
        <f t="shared" si="5"/>
        <v>492.9666666666667</v>
      </c>
      <c r="N12" s="19">
        <v>1614</v>
      </c>
      <c r="O12" s="19">
        <f t="shared" si="6"/>
        <v>134.5</v>
      </c>
      <c r="P12" s="35">
        <f t="shared" si="7"/>
        <v>53.8</v>
      </c>
    </row>
    <row r="13" spans="1:17" ht="21.75" thickBot="1" x14ac:dyDescent="0.4">
      <c r="A13" s="48"/>
      <c r="B13" s="45"/>
      <c r="C13" s="23">
        <v>2368</v>
      </c>
      <c r="D13" s="24">
        <v>358</v>
      </c>
      <c r="E13" s="25">
        <f t="shared" si="0"/>
        <v>35.799999999999997</v>
      </c>
      <c r="F13" s="24">
        <f t="shared" si="1"/>
        <v>2010</v>
      </c>
      <c r="G13" s="25">
        <f t="shared" si="2"/>
        <v>10.050000000000001</v>
      </c>
      <c r="H13" s="26">
        <f t="shared" si="3"/>
        <v>45.849999999999994</v>
      </c>
      <c r="I13" s="24">
        <v>8671</v>
      </c>
      <c r="J13" s="24">
        <f t="shared" si="4"/>
        <v>722.58333333333337</v>
      </c>
      <c r="K13" s="24">
        <v>100</v>
      </c>
      <c r="L13" s="24">
        <v>80</v>
      </c>
      <c r="M13" s="27">
        <f t="shared" si="5"/>
        <v>289.03333333333336</v>
      </c>
      <c r="N13" s="24">
        <v>581</v>
      </c>
      <c r="O13" s="24">
        <f t="shared" si="6"/>
        <v>48.416666666666664</v>
      </c>
      <c r="P13" s="36">
        <f t="shared" si="7"/>
        <v>19.366666666666667</v>
      </c>
    </row>
    <row r="14" spans="1:17" ht="24" thickBot="1" x14ac:dyDescent="0.4">
      <c r="A14" s="47" t="s">
        <v>21</v>
      </c>
      <c r="B14" s="47"/>
      <c r="C14" s="37">
        <f>SUM(C3:C13)</f>
        <v>85855</v>
      </c>
      <c r="D14" s="37">
        <f>SUM(D3:D13)</f>
        <v>10329</v>
      </c>
      <c r="E14" s="38">
        <f t="shared" si="0"/>
        <v>1032.9000000000001</v>
      </c>
      <c r="F14" s="37">
        <f>SUM(F3:F13)</f>
        <v>75526</v>
      </c>
      <c r="G14" s="29">
        <f>SUM(G3:G13)</f>
        <v>377.63000000000005</v>
      </c>
      <c r="H14" s="30">
        <f t="shared" si="3"/>
        <v>1410.5300000000002</v>
      </c>
      <c r="I14" s="37">
        <f>SUM(I3:I13)</f>
        <v>216614</v>
      </c>
      <c r="J14" s="37">
        <f>SUM(J3:J13)</f>
        <v>18051.166666666664</v>
      </c>
      <c r="K14" s="37">
        <f>SUM(K3:K13)</f>
        <v>1100</v>
      </c>
      <c r="L14" s="37">
        <f>SUM(L3:L13)</f>
        <v>880</v>
      </c>
      <c r="M14" s="39">
        <f t="shared" si="5"/>
        <v>7220.4666666666653</v>
      </c>
      <c r="N14" s="37">
        <f>SUM(N3:N13)</f>
        <v>27330</v>
      </c>
      <c r="O14" s="37">
        <f>SUM(O3:O13)</f>
        <v>2277.5</v>
      </c>
      <c r="P14" s="40">
        <f t="shared" si="7"/>
        <v>911</v>
      </c>
    </row>
    <row r="15" spans="1:17" x14ac:dyDescent="0.35">
      <c r="A15" s="2"/>
      <c r="B15" s="2"/>
      <c r="C15" s="2"/>
    </row>
  </sheetData>
  <mergeCells count="4">
    <mergeCell ref="A1:P1"/>
    <mergeCell ref="B12:B13"/>
    <mergeCell ref="A14:B14"/>
    <mergeCell ref="A12:A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0.2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ก.ย.</vt:lpstr>
      <vt:lpstr>ส.ค.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PolCol</dc:creator>
  <cp:lastModifiedBy>aam</cp:lastModifiedBy>
  <cp:lastPrinted>2017-09-05T10:01:12Z</cp:lastPrinted>
  <dcterms:created xsi:type="dcterms:W3CDTF">2017-09-05T03:58:59Z</dcterms:created>
  <dcterms:modified xsi:type="dcterms:W3CDTF">2017-09-06T05:54:22Z</dcterms:modified>
</cp:coreProperties>
</file>